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8\CONTRATOS\INVITACIONES  PUBLICAS\3) INVI-PUB-03-2018- RENDICION DE CUENTAS\TRASLADO DE EVALUACION\"/>
    </mc:Choice>
  </mc:AlternateContent>
  <bookViews>
    <workbookView xWindow="-15" yWindow="-15" windowWidth="15480" windowHeight="6615"/>
  </bookViews>
  <sheets>
    <sheet name="DOCUM FIN HAB" sheetId="19" r:id="rId1"/>
    <sheet name="CTA SAVI" sheetId="14" r:id="rId2"/>
    <sheet name="AXON 360" sheetId="21" r:id="rId3"/>
    <sheet name="AVANT &amp; S.A.S." sheetId="22" r:id="rId4"/>
  </sheets>
  <definedNames>
    <definedName name="_xlnm.Print_Area" localSheetId="3">'AVANT &amp; S.A.S.'!$A$1:$G$33</definedName>
    <definedName name="_xlnm.Print_Area" localSheetId="2">'AXON 360'!$A$1:$G$32</definedName>
    <definedName name="_xlnm.Print_Area" localSheetId="1">'CTA SAVI'!$A$1:$G$45</definedName>
    <definedName name="_xlnm.Print_Area" localSheetId="0">'DOCUM FIN HAB'!$A$1:$G$32</definedName>
    <definedName name="Área_de_impresión1" localSheetId="3">#REF!</definedName>
    <definedName name="Área_de_impresión1" localSheetId="2">#REF!</definedName>
    <definedName name="Área_de_impresión1" localSheetId="1">#REF!</definedName>
    <definedName name="Área_de_impresión1">#REF!</definedName>
  </definedNames>
  <calcPr calcId="171027"/>
</workbook>
</file>

<file path=xl/calcChain.xml><?xml version="1.0" encoding="utf-8"?>
<calcChain xmlns="http://schemas.openxmlformats.org/spreadsheetml/2006/main">
  <c r="C22" i="14" l="1"/>
  <c r="B22" i="14"/>
  <c r="B22" i="22"/>
  <c r="C31" i="22"/>
  <c r="B31" i="22"/>
  <c r="C30" i="22"/>
  <c r="B30" i="22"/>
  <c r="B29" i="22"/>
  <c r="C26" i="22"/>
  <c r="B26" i="22"/>
  <c r="C25" i="22"/>
  <c r="B25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C31" i="21"/>
  <c r="B31" i="21"/>
  <c r="C30" i="21"/>
  <c r="B30" i="21"/>
  <c r="B29" i="21"/>
  <c r="C26" i="21"/>
  <c r="B26" i="21"/>
  <c r="C25" i="21"/>
  <c r="B25" i="21"/>
  <c r="E23" i="21"/>
  <c r="D23" i="21"/>
  <c r="E22" i="21"/>
  <c r="D22" i="21"/>
  <c r="E21" i="21"/>
  <c r="D21" i="21"/>
  <c r="E20" i="21"/>
  <c r="D20" i="21"/>
  <c r="E19" i="21"/>
  <c r="D19" i="21"/>
  <c r="E18" i="21"/>
  <c r="D18" i="21"/>
  <c r="C26" i="14"/>
  <c r="B26" i="14"/>
  <c r="C30" i="14" l="1"/>
  <c r="B30" i="14"/>
  <c r="C31" i="14"/>
  <c r="B31" i="14"/>
  <c r="B29" i="14" l="1"/>
  <c r="C25" i="14"/>
  <c r="B25" i="14"/>
  <c r="E23" i="14"/>
  <c r="D23" i="14"/>
  <c r="E21" i="14"/>
  <c r="D21" i="14"/>
  <c r="E20" i="14"/>
  <c r="D20" i="14"/>
  <c r="E19" i="14"/>
  <c r="D19" i="14"/>
  <c r="E18" i="14"/>
  <c r="D18" i="14"/>
  <c r="D22" i="14" l="1"/>
  <c r="E22" i="14"/>
</calcChain>
</file>

<file path=xl/sharedStrings.xml><?xml version="1.0" encoding="utf-8"?>
<sst xmlns="http://schemas.openxmlformats.org/spreadsheetml/2006/main" count="144" uniqueCount="62">
  <si>
    <t>ACTIVO CORRIENTE</t>
  </si>
  <si>
    <t>PASIVO CORRIENTE</t>
  </si>
  <si>
    <t>ACTIVO TOTAL</t>
  </si>
  <si>
    <t>PASIVO TOTAL</t>
  </si>
  <si>
    <t>Variac Absol.</t>
  </si>
  <si>
    <t>UTILIDAD NETA</t>
  </si>
  <si>
    <t>INGRESOS TOTALES</t>
  </si>
  <si>
    <t>Elaborado:</t>
  </si>
  <si>
    <t>REVISIÓN FINANCIERA</t>
  </si>
  <si>
    <t>Variac %</t>
  </si>
  <si>
    <t>PRINCIPALES CUENTAS BALANCE Y P Y G</t>
  </si>
  <si>
    <t>(Millones de Pesos)</t>
  </si>
  <si>
    <t>Profesional Técnico Gerencia Técnica y Administración de Reservas</t>
  </si>
  <si>
    <t>Aprobó:</t>
  </si>
  <si>
    <t>CÉSAR AUGUSTO AVENDAÑO MORALES</t>
  </si>
  <si>
    <t>Gerente Técnico y de Administración de Reservas</t>
  </si>
  <si>
    <t>El nivel de endeudamiento del proponente (pasivo total dividido activo total) al 31 de diciembre de 2016 y al mismo corte de 2017, no debe ser superior al setenta por ciento (70%).</t>
  </si>
  <si>
    <t>N.A.</t>
  </si>
  <si>
    <t>JOSÉ ALEJANDRO PRADA DELGADO</t>
  </si>
  <si>
    <t>No debe evidenciar pérdidas después de impuestos al cierre de los dos (2) últimos ejercicios anuales, 2016 y 2017. En caso de consorcio o unión temporal, cada uno de los integrantes del mismo debe cumplir con este requerimiento.</t>
  </si>
  <si>
    <t>En los estados financieros presentados no se deben evidenciar problemas de revelación contable. En caso de consorcio o unión temporal, cada uno de los integrantes del mismo debe cumplir el requisito.</t>
  </si>
  <si>
    <t>CUMPLE</t>
  </si>
  <si>
    <t>ÍTEM</t>
  </si>
  <si>
    <t>SI</t>
  </si>
  <si>
    <t>NO</t>
  </si>
  <si>
    <t>INFORMACIÓN FINANCIERA HABILITANTE</t>
  </si>
  <si>
    <t>NO ESTAR EN CAUSAL DE LIQUIDACIÓN</t>
  </si>
  <si>
    <t>CERTIFICACIÓN CUMPLIMIENTO EN PAGO DE OBLIGACIONES</t>
  </si>
  <si>
    <t>MARGEN DE RENTABILIDAD</t>
  </si>
  <si>
    <t>LIQUIDEZ MAYOR O IGUAL A 2</t>
  </si>
  <si>
    <t>SOLVENCIA MAYOR O IGUAL A 2</t>
  </si>
  <si>
    <t>ÍNDICE DE ENDEUDAMIENTO MENOR O IGUAL AL 40%</t>
  </si>
  <si>
    <t>CAPITAL DE TRABAJO MAYOR O IGUAL AL 130% DISPONIBILIDAD (MAYOR A $78.352.587)</t>
  </si>
  <si>
    <t>OFERTA ECONÓMICA ANEXO No. 4</t>
  </si>
  <si>
    <t xml:space="preserve">CAPITAL DE CONTRATACIÓN SEGÚN RUP (MAYOR A 117.03 SMMLV) </t>
  </si>
  <si>
    <t>X</t>
  </si>
  <si>
    <t>DICTAMEN REVISOR FISCAL DIC./17</t>
  </si>
  <si>
    <t>TARJETA PROFESIONAL CONTADOR</t>
  </si>
  <si>
    <t>TARJETA PROFESIONAL REVISOR FISCAL</t>
  </si>
  <si>
    <t>CERTIFICADO DE ANTECEDENTES DISCIPLINARIOS CONTADOR</t>
  </si>
  <si>
    <t>CERTIFICADO DE ANTECEDENTES DISCIPLINARIOS REVISOR FISCAL</t>
  </si>
  <si>
    <t>COPIA DEL REGISTRO ÚNICO TRIBUTARIO VIGENTE.</t>
  </si>
  <si>
    <t>COOPERATIVA DE TRABAJO ASOCIADO SOLUCIONES DE AUDIO Y VIDEO - SAVI</t>
  </si>
  <si>
    <t>ORGANIZACIÓN AXON 360 S.A.S.</t>
  </si>
  <si>
    <t>GRUPO EMPRESARIAL AVANT &amp; S.A.S.</t>
  </si>
  <si>
    <t>BALANCE GENERAL DIC./17 COMPARADO DIC./16 SUSCRITO</t>
  </si>
  <si>
    <t>ESTADO RESULTADOS DIC./17 COMPARADO DIC./16 SUSCRITO</t>
  </si>
  <si>
    <t>NOTAS EXPLICATIVAS Y ANEXOS ESTADOS FINANCIEROS DIC./17</t>
  </si>
  <si>
    <t>¿ES CONSORCIO O UNIÓN TEMPORAL?</t>
  </si>
  <si>
    <t>Mayo 10 de 2018</t>
  </si>
  <si>
    <t>ADQUISICIÓN DE ELEMENTOS Y SERVICIOS PARA LA RENDICIÓN DE CUENTAS MAYO DE 2018</t>
  </si>
  <si>
    <t>CTA SOLUCIONES DE AUDIO Y VIDEO - SAVI</t>
  </si>
  <si>
    <t>mayo 10 de 2018</t>
  </si>
  <si>
    <t>Alguna de las actividades económicas principal o secundarias del proponente consignadas en el Registro Único Tributario, debe guardar relación con el servicio que se está contratando, aspecto que aplica, en caso de tratarse de consorcio o unión temporal, a todos sus integrantes.</t>
  </si>
  <si>
    <t>El capital de trabajo (activo corriente menos pasivo corriente) al 31 de diciembre de 2017, no debe ser inferior del valor proyectado del contrato incluyendo el IVA ($11,4 milones) y demás impuestos y contribuciones a que haya lugar en este tipo de contrataciones.</t>
  </si>
  <si>
    <t>Los ingresos de cada uno de los dos (2) últimos ejercicios anuales no deben ser inferiores a cuatro (4) veces el valor de la oferta económica presentada. ($45,6 millones)</t>
  </si>
  <si>
    <r>
      <t xml:space="preserve">5911  Actividades de producción de películas cinematográficas, videos, programas, anuncios y comerciales de televisión
</t>
    </r>
    <r>
      <rPr>
        <b/>
        <sz val="10.5"/>
        <rFont val="Arial"/>
        <family val="2"/>
      </rPr>
      <t xml:space="preserve">OTRAS ACTIVIDADES
</t>
    </r>
    <r>
      <rPr>
        <sz val="10.5"/>
        <rFont val="Arial"/>
        <family val="2"/>
      </rPr>
      <t>8230  Organización de convenciones y eventos comerciales</t>
    </r>
  </si>
  <si>
    <r>
      <rPr>
        <b/>
        <sz val="10.5"/>
        <rFont val="Arial"/>
        <family val="2"/>
      </rPr>
      <t>OTRAS ACTIVIDADES</t>
    </r>
    <r>
      <rPr>
        <sz val="10.5"/>
        <rFont val="Arial"/>
        <family val="2"/>
      </rPr>
      <t xml:space="preserve">
7310 PUBLICIDAD</t>
    </r>
  </si>
  <si>
    <r>
      <t>6202  Actividades de consultoría informática y actividades de administración de instalaciones informáticas</t>
    </r>
    <r>
      <rPr>
        <b/>
        <sz val="10.5"/>
        <rFont val="Arial"/>
        <family val="2"/>
      </rPr>
      <t/>
    </r>
  </si>
  <si>
    <t>INV-PUB-03-2018</t>
  </si>
  <si>
    <t>INVITACIÓN PUBLICA No. 03 DE 2018 (INV-PUB-03-2018)</t>
  </si>
  <si>
    <t>NO CUMPLE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</si>
</sst>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 * #,##0.00_ ;_ * \-#,##0.00_ ;_ * &quot;-&quot;??_ ;_ @_ "/>
    <numFmt numFmtId="165" formatCode="0.0"/>
  </numFmts>
  <fonts count="8">
    <font>
      <sz val="10"/>
      <name val="Arial"/>
    </font>
    <font>
      <sz val="1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10"/>
      <name val="Helv"/>
      <charset val="204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0" xfId="0" applyFont="1"/>
    <xf numFmtId="0" fontId="2" fillId="0" borderId="0" xfId="0" applyFont="1"/>
    <xf numFmtId="10" fontId="3" fillId="0" borderId="2" xfId="3" applyNumberFormat="1" applyFont="1" applyBorder="1"/>
    <xf numFmtId="3" fontId="3" fillId="0" borderId="3" xfId="2" applyNumberFormat="1" applyFont="1" applyBorder="1"/>
    <xf numFmtId="10" fontId="3" fillId="0" borderId="5" xfId="3" applyNumberFormat="1" applyFont="1" applyBorder="1"/>
    <xf numFmtId="10" fontId="3" fillId="0" borderId="0" xfId="0" applyNumberFormat="1" applyFont="1"/>
    <xf numFmtId="10" fontId="3" fillId="0" borderId="0" xfId="3" applyNumberFormat="1" applyFont="1"/>
    <xf numFmtId="3" fontId="3" fillId="0" borderId="6" xfId="2" applyNumberFormat="1" applyFont="1" applyBorder="1"/>
    <xf numFmtId="0" fontId="2" fillId="0" borderId="0" xfId="0" applyFont="1" applyFill="1" applyAlignment="1">
      <alignment horizontal="justify" vertical="top" wrapText="1"/>
    </xf>
    <xf numFmtId="0" fontId="6" fillId="0" borderId="0" xfId="0" applyFont="1"/>
    <xf numFmtId="15" fontId="2" fillId="3" borderId="3" xfId="0" applyNumberFormat="1" applyFont="1" applyFill="1" applyBorder="1" applyAlignment="1">
      <alignment horizontal="center" vertical="center" wrapText="1"/>
    </xf>
    <xf numFmtId="15" fontId="2" fillId="3" borderId="2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5" fontId="2" fillId="0" borderId="0" xfId="0" applyNumberFormat="1" applyFont="1"/>
    <xf numFmtId="0" fontId="7" fillId="0" borderId="0" xfId="0" applyFont="1"/>
    <xf numFmtId="0" fontId="3" fillId="0" borderId="1" xfId="0" applyFont="1" applyBorder="1"/>
    <xf numFmtId="0" fontId="3" fillId="0" borderId="4" xfId="0" applyFont="1" applyFill="1" applyBorder="1"/>
    <xf numFmtId="0" fontId="1" fillId="0" borderId="0" xfId="0" applyFont="1" applyAlignment="1">
      <alignment wrapText="1"/>
    </xf>
    <xf numFmtId="0" fontId="3" fillId="0" borderId="0" xfId="4" applyFont="1"/>
    <xf numFmtId="3" fontId="3" fillId="0" borderId="0" xfId="0" applyNumberFormat="1" applyFont="1"/>
    <xf numFmtId="0" fontId="2" fillId="0" borderId="0" xfId="0" applyFont="1" applyBorder="1" applyAlignment="1"/>
    <xf numFmtId="0" fontId="3" fillId="0" borderId="0" xfId="0" applyFont="1" applyBorder="1"/>
    <xf numFmtId="0" fontId="2" fillId="0" borderId="0" xfId="4" applyFont="1"/>
    <xf numFmtId="0" fontId="2" fillId="0" borderId="0" xfId="5" applyFont="1"/>
    <xf numFmtId="3" fontId="3" fillId="0" borderId="6" xfId="2" applyNumberFormat="1" applyFont="1" applyFill="1" applyBorder="1"/>
    <xf numFmtId="0" fontId="6" fillId="2" borderId="0" xfId="0" applyFont="1" applyFill="1" applyAlignment="1">
      <alignment horizontal="center"/>
    </xf>
    <xf numFmtId="15" fontId="2" fillId="3" borderId="16" xfId="0" applyNumberFormat="1" applyFont="1" applyFill="1" applyBorder="1" applyAlignment="1">
      <alignment horizontal="center" vertical="center" wrapText="1"/>
    </xf>
    <xf numFmtId="15" fontId="2" fillId="3" borderId="17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justify" vertical="center" wrapText="1"/>
    </xf>
    <xf numFmtId="3" fontId="2" fillId="0" borderId="13" xfId="0" applyNumberFormat="1" applyFont="1" applyBorder="1" applyAlignment="1">
      <alignment horizontal="center" vertical="center"/>
    </xf>
    <xf numFmtId="10" fontId="2" fillId="0" borderId="13" xfId="3" applyNumberFormat="1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15" fontId="2" fillId="0" borderId="1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3" fillId="0" borderId="29" xfId="0" applyFont="1" applyBorder="1"/>
    <xf numFmtId="0" fontId="3" fillId="0" borderId="28" xfId="0" applyFont="1" applyBorder="1"/>
    <xf numFmtId="0" fontId="3" fillId="0" borderId="30" xfId="0" applyFont="1" applyBorder="1"/>
    <xf numFmtId="0" fontId="3" fillId="0" borderId="13" xfId="0" applyFont="1" applyBorder="1"/>
    <xf numFmtId="0" fontId="3" fillId="0" borderId="20" xfId="0" applyFont="1" applyBorder="1"/>
    <xf numFmtId="0" fontId="3" fillId="0" borderId="12" xfId="0" applyFont="1" applyBorder="1"/>
    <xf numFmtId="0" fontId="3" fillId="0" borderId="21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2" xfId="0" applyFont="1" applyBorder="1"/>
    <xf numFmtId="0" fontId="3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4" borderId="0" xfId="4" applyFont="1" applyFill="1" applyAlignment="1">
      <alignment horizontal="center"/>
    </xf>
    <xf numFmtId="0" fontId="3" fillId="4" borderId="0" xfId="0" applyFont="1" applyFill="1"/>
    <xf numFmtId="0" fontId="6" fillId="4" borderId="0" xfId="4" applyFont="1" applyFill="1" applyAlignment="1">
      <alignment horizontal="center"/>
    </xf>
    <xf numFmtId="0" fontId="3" fillId="4" borderId="0" xfId="5" applyFont="1" applyFill="1" applyAlignment="1">
      <alignment horizontal="center"/>
    </xf>
    <xf numFmtId="0" fontId="2" fillId="4" borderId="0" xfId="4" applyFont="1" applyFill="1"/>
    <xf numFmtId="0" fontId="3" fillId="4" borderId="0" xfId="5" applyFont="1" applyFill="1" applyBorder="1" applyAlignment="1">
      <alignment horizontal="center"/>
    </xf>
    <xf numFmtId="0" fontId="3" fillId="4" borderId="0" xfId="4" applyFont="1" applyFill="1"/>
    <xf numFmtId="15" fontId="2" fillId="5" borderId="13" xfId="0" applyNumberFormat="1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/>
    </xf>
    <xf numFmtId="0" fontId="3" fillId="5" borderId="22" xfId="0" applyFont="1" applyFill="1" applyBorder="1"/>
    <xf numFmtId="0" fontId="2" fillId="3" borderId="1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0" fontId="2" fillId="4" borderId="0" xfId="5" applyFont="1" applyFill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5" fontId="3" fillId="0" borderId="11" xfId="0" applyNumberFormat="1" applyFont="1" applyFill="1" applyBorder="1" applyAlignment="1">
      <alignment horizontal="center" vertical="center" wrapText="1"/>
    </xf>
    <xf numFmtId="15" fontId="3" fillId="0" borderId="1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2" fillId="0" borderId="8" xfId="0" quotePrefix="1" applyFont="1" applyFill="1" applyBorder="1" applyAlignment="1">
      <alignment horizontal="left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5" fontId="3" fillId="5" borderId="11" xfId="0" applyNumberFormat="1" applyFont="1" applyFill="1" applyBorder="1" applyAlignment="1">
      <alignment horizontal="center" vertical="center" wrapText="1"/>
    </xf>
    <xf numFmtId="15" fontId="3" fillId="5" borderId="12" xfId="0" applyNumberFormat="1" applyFont="1" applyFill="1" applyBorder="1" applyAlignment="1">
      <alignment horizontal="center" vertical="center" wrapText="1"/>
    </xf>
  </cellXfs>
  <cellStyles count="6">
    <cellStyle name="Estilo 1" xfId="1"/>
    <cellStyle name="Millares" xfId="2" builtinId="3"/>
    <cellStyle name="Normal" xfId="0" builtinId="0"/>
    <cellStyle name="Normal 2" xfId="5"/>
    <cellStyle name="Normal_CALIFICACION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19050</xdr:rowOff>
        </xdr:from>
        <xdr:to>
          <xdr:col>0</xdr:col>
          <xdr:colOff>2924175</xdr:colOff>
          <xdr:row>3</xdr:row>
          <xdr:rowOff>333375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4503420</xdr:colOff>
      <xdr:row>0</xdr:row>
      <xdr:rowOff>45720</xdr:rowOff>
    </xdr:from>
    <xdr:to>
      <xdr:col>4</xdr:col>
      <xdr:colOff>21590</xdr:colOff>
      <xdr:row>3</xdr:row>
      <xdr:rowOff>335280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20" y="45720"/>
          <a:ext cx="2423795" cy="10134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0</xdr:row>
          <xdr:rowOff>19050</xdr:rowOff>
        </xdr:from>
        <xdr:to>
          <xdr:col>0</xdr:col>
          <xdr:colOff>2924175</xdr:colOff>
          <xdr:row>3</xdr:row>
          <xdr:rowOff>333375</xdr:rowOff>
        </xdr:to>
        <xdr:sp macro="" textlink="">
          <xdr:nvSpPr>
            <xdr:cNvPr id="18434" name="Object 1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4503420</xdr:colOff>
      <xdr:row>0</xdr:row>
      <xdr:rowOff>45720</xdr:rowOff>
    </xdr:from>
    <xdr:to>
      <xdr:col>4</xdr:col>
      <xdr:colOff>21590</xdr:colOff>
      <xdr:row>3</xdr:row>
      <xdr:rowOff>335280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3420" y="45720"/>
          <a:ext cx="2423795" cy="1013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0</xdr:col>
          <xdr:colOff>3371850</xdr:colOff>
          <xdr:row>8</xdr:row>
          <xdr:rowOff>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190500</xdr:colOff>
      <xdr:row>0</xdr:row>
      <xdr:rowOff>213360</xdr:rowOff>
    </xdr:from>
    <xdr:to>
      <xdr:col>6</xdr:col>
      <xdr:colOff>417830</xdr:colOff>
      <xdr:row>7</xdr:row>
      <xdr:rowOff>76200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213360"/>
          <a:ext cx="2551430" cy="11010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0</xdr:col>
          <xdr:colOff>3371850</xdr:colOff>
          <xdr:row>8</xdr:row>
          <xdr:rowOff>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190500</xdr:colOff>
      <xdr:row>0</xdr:row>
      <xdr:rowOff>213360</xdr:rowOff>
    </xdr:from>
    <xdr:to>
      <xdr:col>6</xdr:col>
      <xdr:colOff>417830</xdr:colOff>
      <xdr:row>7</xdr:row>
      <xdr:rowOff>76200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213360"/>
          <a:ext cx="2551430" cy="11010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0</xdr:col>
          <xdr:colOff>3371850</xdr:colOff>
          <xdr:row>8</xdr:row>
          <xdr:rowOff>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190500</xdr:colOff>
      <xdr:row>0</xdr:row>
      <xdr:rowOff>213360</xdr:rowOff>
    </xdr:from>
    <xdr:to>
      <xdr:col>6</xdr:col>
      <xdr:colOff>417830</xdr:colOff>
      <xdr:row>7</xdr:row>
      <xdr:rowOff>76200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213360"/>
          <a:ext cx="2551430" cy="1101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A33" sqref="A33"/>
    </sheetView>
  </sheetViews>
  <sheetFormatPr baseColWidth="10" defaultColWidth="11.42578125" defaultRowHeight="13.5"/>
  <cols>
    <col min="1" max="1" width="66.5703125" style="1" customWidth="1"/>
    <col min="2" max="7" width="12" style="1" customWidth="1"/>
    <col min="8" max="8" width="12.42578125" style="1" bestFit="1" customWidth="1"/>
    <col min="9" max="9" width="11.42578125" style="1"/>
    <col min="10" max="10" width="14.140625" style="1" bestFit="1" customWidth="1"/>
    <col min="11" max="16384" width="11.42578125" style="1"/>
  </cols>
  <sheetData>
    <row r="1" spans="1:10" ht="30">
      <c r="A1" s="56"/>
      <c r="B1" s="56"/>
      <c r="C1" s="56"/>
      <c r="D1" s="56"/>
      <c r="E1" s="56"/>
      <c r="F1" s="57"/>
      <c r="G1" s="57"/>
    </row>
    <row r="2" spans="1:10">
      <c r="A2" s="58"/>
      <c r="B2" s="58"/>
      <c r="C2" s="58"/>
      <c r="D2" s="58"/>
      <c r="E2" s="58"/>
      <c r="F2" s="57"/>
      <c r="G2" s="57"/>
    </row>
    <row r="3" spans="1:10">
      <c r="A3" s="58"/>
      <c r="B3" s="58"/>
      <c r="C3" s="58"/>
      <c r="D3" s="58"/>
      <c r="E3" s="58"/>
      <c r="F3" s="57"/>
      <c r="G3" s="57"/>
    </row>
    <row r="4" spans="1:10" ht="34.5" customHeight="1">
      <c r="A4" s="59"/>
      <c r="B4" s="59"/>
      <c r="C4" s="59"/>
      <c r="D4" s="59"/>
      <c r="E4" s="59"/>
      <c r="F4" s="57"/>
      <c r="G4" s="57"/>
    </row>
    <row r="5" spans="1:10">
      <c r="A5" s="70" t="s">
        <v>60</v>
      </c>
      <c r="B5" s="70"/>
      <c r="C5" s="70"/>
      <c r="D5" s="70"/>
      <c r="E5" s="70"/>
      <c r="F5" s="70"/>
      <c r="G5" s="70"/>
    </row>
    <row r="6" spans="1:10">
      <c r="A6" s="70" t="s">
        <v>50</v>
      </c>
      <c r="B6" s="70"/>
      <c r="C6" s="70"/>
      <c r="D6" s="70"/>
      <c r="E6" s="70"/>
      <c r="F6" s="70"/>
      <c r="G6" s="70"/>
    </row>
    <row r="7" spans="1:10" ht="14.25" thickBot="1">
      <c r="A7" s="60" t="s">
        <v>49</v>
      </c>
      <c r="B7" s="61"/>
      <c r="C7" s="61"/>
      <c r="D7" s="61"/>
      <c r="E7" s="61"/>
      <c r="F7" s="57"/>
      <c r="G7" s="57"/>
    </row>
    <row r="8" spans="1:10" ht="57.75" customHeight="1" thickBot="1">
      <c r="A8" s="71" t="s">
        <v>22</v>
      </c>
      <c r="B8" s="73" t="s">
        <v>42</v>
      </c>
      <c r="C8" s="73"/>
      <c r="D8" s="73" t="s">
        <v>43</v>
      </c>
      <c r="E8" s="73"/>
      <c r="F8" s="73" t="s">
        <v>44</v>
      </c>
      <c r="G8" s="73"/>
    </row>
    <row r="9" spans="1:10" ht="14.25" thickBot="1">
      <c r="A9" s="72"/>
      <c r="B9" s="74" t="s">
        <v>21</v>
      </c>
      <c r="C9" s="74"/>
      <c r="D9" s="74" t="s">
        <v>21</v>
      </c>
      <c r="E9" s="74"/>
      <c r="F9" s="74" t="s">
        <v>21</v>
      </c>
      <c r="G9" s="74"/>
      <c r="J9" s="20"/>
    </row>
    <row r="10" spans="1:10" ht="14.25" thickBot="1">
      <c r="A10" s="72"/>
      <c r="B10" s="35" t="s">
        <v>23</v>
      </c>
      <c r="C10" s="35" t="s">
        <v>24</v>
      </c>
      <c r="D10" s="35" t="s">
        <v>23</v>
      </c>
      <c r="E10" s="35" t="s">
        <v>24</v>
      </c>
      <c r="F10" s="35" t="s">
        <v>23</v>
      </c>
      <c r="G10" s="35" t="s">
        <v>24</v>
      </c>
      <c r="J10" s="20"/>
    </row>
    <row r="11" spans="1:10" ht="14.25" thickBot="1">
      <c r="A11" s="66" t="s">
        <v>25</v>
      </c>
      <c r="B11" s="67"/>
      <c r="C11" s="67"/>
      <c r="D11" s="67"/>
      <c r="E11" s="67"/>
      <c r="F11" s="67"/>
      <c r="G11" s="68"/>
      <c r="J11" s="20"/>
    </row>
    <row r="12" spans="1:10" ht="14.25" hidden="1" thickBot="1">
      <c r="A12" s="36" t="s">
        <v>26</v>
      </c>
      <c r="B12" s="37"/>
      <c r="C12" s="37"/>
      <c r="D12" s="37"/>
      <c r="E12" s="38"/>
    </row>
    <row r="13" spans="1:10" ht="14.25" hidden="1" thickBot="1">
      <c r="A13" s="39" t="s">
        <v>27</v>
      </c>
      <c r="B13" s="40"/>
      <c r="C13" s="40"/>
      <c r="D13" s="40"/>
      <c r="E13" s="41"/>
    </row>
    <row r="14" spans="1:10" ht="14.25" hidden="1" thickBot="1">
      <c r="A14" s="39" t="s">
        <v>28</v>
      </c>
      <c r="B14" s="40"/>
      <c r="C14" s="40"/>
      <c r="D14" s="40"/>
      <c r="E14" s="41"/>
    </row>
    <row r="15" spans="1:10" ht="14.25" hidden="1" thickBot="1">
      <c r="A15" s="39" t="s">
        <v>29</v>
      </c>
      <c r="B15" s="40"/>
      <c r="C15" s="40"/>
      <c r="D15" s="40"/>
      <c r="E15" s="41"/>
    </row>
    <row r="16" spans="1:10" ht="14.25" hidden="1" thickBot="1">
      <c r="A16" s="39" t="s">
        <v>30</v>
      </c>
      <c r="B16" s="40"/>
      <c r="C16" s="40"/>
      <c r="D16" s="40"/>
      <c r="E16" s="41"/>
    </row>
    <row r="17" spans="1:7" ht="14.25" hidden="1" thickBot="1">
      <c r="A17" s="39" t="s">
        <v>31</v>
      </c>
      <c r="B17" s="40"/>
      <c r="C17" s="40"/>
      <c r="D17" s="40"/>
      <c r="E17" s="41"/>
    </row>
    <row r="18" spans="1:7" ht="14.25" hidden="1" thickBot="1">
      <c r="A18" s="39" t="s">
        <v>32</v>
      </c>
      <c r="B18" s="40"/>
      <c r="C18" s="40"/>
      <c r="D18" s="40"/>
      <c r="E18" s="41"/>
    </row>
    <row r="19" spans="1:7" ht="14.25" hidden="1" thickBot="1">
      <c r="A19" s="39" t="s">
        <v>33</v>
      </c>
      <c r="B19" s="40"/>
      <c r="C19" s="40"/>
      <c r="D19" s="40"/>
      <c r="E19" s="41"/>
    </row>
    <row r="20" spans="1:7" ht="14.25" hidden="1" thickBot="1">
      <c r="A20" s="39" t="s">
        <v>34</v>
      </c>
      <c r="B20" s="40"/>
      <c r="C20" s="40"/>
      <c r="D20" s="40"/>
      <c r="E20" s="41"/>
    </row>
    <row r="21" spans="1:7">
      <c r="A21" s="42" t="s">
        <v>45</v>
      </c>
      <c r="B21" s="43" t="s">
        <v>35</v>
      </c>
      <c r="C21" s="43"/>
      <c r="D21" s="43" t="s">
        <v>35</v>
      </c>
      <c r="E21" s="44"/>
      <c r="F21" s="43" t="s">
        <v>35</v>
      </c>
      <c r="G21" s="44"/>
    </row>
    <row r="22" spans="1:7">
      <c r="A22" s="45" t="s">
        <v>46</v>
      </c>
      <c r="B22" s="46" t="s">
        <v>35</v>
      </c>
      <c r="C22" s="46"/>
      <c r="D22" s="46" t="s">
        <v>35</v>
      </c>
      <c r="E22" s="47"/>
      <c r="F22" s="46" t="s">
        <v>35</v>
      </c>
      <c r="G22" s="47"/>
    </row>
    <row r="23" spans="1:7">
      <c r="A23" s="45" t="s">
        <v>47</v>
      </c>
      <c r="B23" s="48" t="s">
        <v>35</v>
      </c>
      <c r="C23" s="48"/>
      <c r="D23" s="48" t="s">
        <v>35</v>
      </c>
      <c r="E23" s="49"/>
      <c r="F23" s="48" t="s">
        <v>35</v>
      </c>
      <c r="G23" s="49"/>
    </row>
    <row r="24" spans="1:7">
      <c r="A24" s="65" t="s">
        <v>36</v>
      </c>
      <c r="B24" s="46"/>
      <c r="C24" s="64" t="s">
        <v>35</v>
      </c>
      <c r="D24" s="46" t="s">
        <v>35</v>
      </c>
      <c r="E24" s="47"/>
      <c r="F24" s="46" t="s">
        <v>17</v>
      </c>
      <c r="G24" s="47"/>
    </row>
    <row r="25" spans="1:7">
      <c r="A25" s="50" t="s">
        <v>37</v>
      </c>
      <c r="B25" s="46" t="s">
        <v>35</v>
      </c>
      <c r="C25" s="46"/>
      <c r="D25" s="46" t="s">
        <v>35</v>
      </c>
      <c r="E25" s="47"/>
      <c r="F25" s="46" t="s">
        <v>35</v>
      </c>
      <c r="G25" s="47"/>
    </row>
    <row r="26" spans="1:7">
      <c r="A26" s="50" t="s">
        <v>38</v>
      </c>
      <c r="B26" s="46" t="s">
        <v>35</v>
      </c>
      <c r="C26" s="46"/>
      <c r="D26" s="46" t="s">
        <v>35</v>
      </c>
      <c r="E26" s="47"/>
      <c r="F26" s="46" t="s">
        <v>17</v>
      </c>
      <c r="G26" s="47"/>
    </row>
    <row r="27" spans="1:7">
      <c r="A27" s="50" t="s">
        <v>39</v>
      </c>
      <c r="B27" s="51" t="s">
        <v>35</v>
      </c>
      <c r="C27" s="51"/>
      <c r="D27" s="51" t="s">
        <v>35</v>
      </c>
      <c r="E27" s="52"/>
      <c r="F27" s="51" t="s">
        <v>35</v>
      </c>
      <c r="G27" s="52"/>
    </row>
    <row r="28" spans="1:7">
      <c r="A28" s="50" t="s">
        <v>40</v>
      </c>
      <c r="B28" s="51" t="s">
        <v>35</v>
      </c>
      <c r="C28" s="51"/>
      <c r="D28" s="51" t="s">
        <v>35</v>
      </c>
      <c r="E28" s="52"/>
      <c r="F28" s="46" t="s">
        <v>17</v>
      </c>
      <c r="G28" s="47"/>
    </row>
    <row r="29" spans="1:7">
      <c r="A29" s="50" t="s">
        <v>41</v>
      </c>
      <c r="B29" s="51" t="s">
        <v>35</v>
      </c>
      <c r="C29" s="51"/>
      <c r="D29" s="51" t="s">
        <v>35</v>
      </c>
      <c r="E29" s="52"/>
      <c r="F29" s="51" t="s">
        <v>35</v>
      </c>
      <c r="G29" s="52"/>
    </row>
    <row r="30" spans="1:7" ht="14.25" thickBot="1">
      <c r="A30" s="53" t="s">
        <v>48</v>
      </c>
      <c r="B30" s="54"/>
      <c r="C30" s="54" t="s">
        <v>35</v>
      </c>
      <c r="D30" s="54"/>
      <c r="E30" s="55" t="s">
        <v>35</v>
      </c>
      <c r="F30" s="54"/>
      <c r="G30" s="55" t="s">
        <v>35</v>
      </c>
    </row>
    <row r="31" spans="1:7" ht="44.45" hidden="1" customHeight="1">
      <c r="A31" s="69"/>
      <c r="B31" s="69"/>
      <c r="C31" s="69"/>
      <c r="D31" s="69"/>
      <c r="E31" s="69"/>
    </row>
    <row r="32" spans="1:7">
      <c r="A32" s="62"/>
      <c r="B32" s="62"/>
      <c r="C32" s="62"/>
      <c r="D32" s="62"/>
      <c r="E32" s="62"/>
      <c r="F32" s="57"/>
      <c r="G32" s="57"/>
    </row>
  </sheetData>
  <mergeCells count="11">
    <mergeCell ref="A11:G11"/>
    <mergeCell ref="A31:E31"/>
    <mergeCell ref="A5:G5"/>
    <mergeCell ref="A6:G6"/>
    <mergeCell ref="A8:A10"/>
    <mergeCell ref="B8:C8"/>
    <mergeCell ref="D8:E8"/>
    <mergeCell ref="F8:G8"/>
    <mergeCell ref="B9:C9"/>
    <mergeCell ref="D9:E9"/>
    <mergeCell ref="F9:G9"/>
  </mergeCells>
  <printOptions horizontalCentered="1" verticalCentered="1"/>
  <pageMargins left="0.48" right="0.19" top="0.75" bottom="0.5" header="0.3" footer="0.3"/>
  <pageSetup scale="94" orientation="landscape" horizontalDpi="4294967294" verticalDpi="429496729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8433" r:id="rId4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19050</xdr:rowOff>
              </from>
              <to>
                <xdr:col>0</xdr:col>
                <xdr:colOff>2924175</xdr:colOff>
                <xdr:row>3</xdr:row>
                <xdr:rowOff>333375</xdr:rowOff>
              </to>
            </anchor>
          </objectPr>
        </oleObject>
      </mc:Choice>
      <mc:Fallback>
        <oleObject progId="Word.Picture.8" shapeId="18433" r:id="rId4"/>
      </mc:Fallback>
    </mc:AlternateContent>
    <mc:AlternateContent xmlns:mc="http://schemas.openxmlformats.org/markup-compatibility/2006">
      <mc:Choice Requires="x14">
        <oleObject progId="Word.Picture.8" shapeId="18434" r:id="rId6">
          <objectPr defaultSize="0" autoPict="0" r:id="rId5">
            <anchor moveWithCells="1" sizeWithCells="1">
              <from>
                <xdr:col>0</xdr:col>
                <xdr:colOff>209550</xdr:colOff>
                <xdr:row>0</xdr:row>
                <xdr:rowOff>19050</xdr:rowOff>
              </from>
              <to>
                <xdr:col>0</xdr:col>
                <xdr:colOff>2924175</xdr:colOff>
                <xdr:row>3</xdr:row>
                <xdr:rowOff>333375</xdr:rowOff>
              </to>
            </anchor>
          </objectPr>
        </oleObject>
      </mc:Choice>
      <mc:Fallback>
        <oleObject progId="Word.Picture.8" shapeId="18434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opLeftCell="A10" workbookViewId="0">
      <selection activeCell="H38" sqref="H38"/>
    </sheetView>
  </sheetViews>
  <sheetFormatPr baseColWidth="10" defaultRowHeight="12.75"/>
  <cols>
    <col min="1" max="1" width="62.85546875" customWidth="1"/>
    <col min="2" max="3" width="12" customWidth="1"/>
    <col min="4" max="4" width="12.28515625" customWidth="1"/>
    <col min="5" max="5" width="10.5703125" customWidth="1"/>
    <col min="6" max="6" width="10.85546875" hidden="1" customWidth="1"/>
    <col min="8" max="8" width="8" customWidth="1"/>
  </cols>
  <sheetData>
    <row r="1" spans="1:9" ht="30">
      <c r="A1" s="76"/>
      <c r="B1" s="76"/>
      <c r="C1" s="76"/>
      <c r="D1" s="76"/>
      <c r="E1" s="76"/>
    </row>
    <row r="2" spans="1:9" s="10" customFormat="1" ht="11.25">
      <c r="A2" s="77"/>
      <c r="B2" s="77"/>
      <c r="C2" s="77"/>
      <c r="D2" s="77"/>
      <c r="E2" s="77"/>
    </row>
    <row r="3" spans="1:9" s="10" customFormat="1" ht="11.25">
      <c r="A3" s="77"/>
      <c r="B3" s="77"/>
      <c r="C3" s="77"/>
      <c r="D3" s="77"/>
      <c r="E3" s="77"/>
    </row>
    <row r="4" spans="1:9" s="10" customFormat="1" ht="11.25">
      <c r="A4" s="26"/>
      <c r="B4" s="26"/>
      <c r="C4" s="26"/>
      <c r="D4" s="26"/>
      <c r="E4" s="26"/>
    </row>
    <row r="5" spans="1:9" s="10" customFormat="1" ht="11.25">
      <c r="A5" s="26"/>
      <c r="B5" s="26"/>
      <c r="C5" s="26"/>
      <c r="D5" s="26"/>
      <c r="E5" s="26"/>
    </row>
    <row r="6" spans="1:9" s="10" customFormat="1" ht="11.25">
      <c r="A6" s="26"/>
      <c r="B6" s="26"/>
      <c r="C6" s="26"/>
      <c r="D6" s="26"/>
      <c r="E6" s="26"/>
    </row>
    <row r="7" spans="1:9" s="10" customFormat="1" ht="11.25">
      <c r="A7" s="26"/>
      <c r="B7" s="26"/>
      <c r="C7" s="26"/>
      <c r="D7" s="26"/>
      <c r="E7" s="26"/>
    </row>
    <row r="8" spans="1:9" s="10" customFormat="1" ht="11.25">
      <c r="A8" s="26"/>
      <c r="B8" s="26"/>
      <c r="C8" s="26"/>
      <c r="D8" s="26"/>
      <c r="E8" s="26"/>
    </row>
    <row r="9" spans="1:9" s="10" customFormat="1" ht="11.25">
      <c r="A9" s="26"/>
      <c r="B9" s="26"/>
      <c r="C9" s="26"/>
      <c r="D9" s="26"/>
      <c r="E9" s="26"/>
    </row>
    <row r="10" spans="1:9" s="1" customFormat="1" ht="14.45" customHeight="1">
      <c r="A10" s="78" t="s">
        <v>8</v>
      </c>
      <c r="B10" s="78"/>
      <c r="C10" s="78"/>
      <c r="D10" s="78"/>
      <c r="E10" s="78"/>
    </row>
    <row r="11" spans="1:9" s="1" customFormat="1" ht="13.5">
      <c r="A11" s="78" t="s">
        <v>59</v>
      </c>
      <c r="B11" s="78"/>
      <c r="C11" s="78"/>
      <c r="D11" s="78"/>
      <c r="E11" s="78"/>
    </row>
    <row r="12" spans="1:9" s="1" customFormat="1" ht="13.5">
      <c r="A12" s="75"/>
      <c r="B12" s="75"/>
      <c r="C12" s="75"/>
      <c r="D12" s="75"/>
      <c r="E12" s="75"/>
    </row>
    <row r="13" spans="1:9" s="1" customFormat="1" ht="13.5">
      <c r="A13" s="23" t="s">
        <v>52</v>
      </c>
      <c r="B13" s="23"/>
    </row>
    <row r="14" spans="1:9" s="1" customFormat="1" ht="13.5">
      <c r="A14" s="2"/>
      <c r="B14" s="2"/>
    </row>
    <row r="15" spans="1:9" s="1" customFormat="1" ht="14.25" thickBot="1">
      <c r="A15" s="2"/>
      <c r="B15" s="2"/>
      <c r="D15" s="1" t="s">
        <v>11</v>
      </c>
      <c r="I15" s="20"/>
    </row>
    <row r="16" spans="1:9" s="1" customFormat="1" ht="18" customHeight="1">
      <c r="A16" s="81" t="s">
        <v>10</v>
      </c>
      <c r="B16" s="85" t="s">
        <v>51</v>
      </c>
      <c r="C16" s="85"/>
      <c r="D16" s="85"/>
      <c r="E16" s="86"/>
    </row>
    <row r="17" spans="1:10" s="1" customFormat="1" ht="27">
      <c r="A17" s="82"/>
      <c r="B17" s="11">
        <v>43100</v>
      </c>
      <c r="C17" s="11">
        <v>42735</v>
      </c>
      <c r="D17" s="11" t="s">
        <v>4</v>
      </c>
      <c r="E17" s="12" t="s">
        <v>9</v>
      </c>
    </row>
    <row r="18" spans="1:10" s="1" customFormat="1" ht="13.5">
      <c r="A18" s="16" t="s">
        <v>0</v>
      </c>
      <c r="B18" s="4">
        <v>678.98</v>
      </c>
      <c r="C18" s="4">
        <v>510.21</v>
      </c>
      <c r="D18" s="4">
        <f>+B18-C18</f>
        <v>168.77000000000004</v>
      </c>
      <c r="E18" s="3">
        <f>+B18/C18-1</f>
        <v>0.33078536288979055</v>
      </c>
    </row>
    <row r="19" spans="1:10" s="1" customFormat="1" ht="13.5">
      <c r="A19" s="16" t="s">
        <v>1</v>
      </c>
      <c r="B19" s="4">
        <v>188.24</v>
      </c>
      <c r="C19" s="4">
        <v>161.9</v>
      </c>
      <c r="D19" s="4">
        <f t="shared" ref="D19:D23" si="0">+B19-C19</f>
        <v>26.340000000000003</v>
      </c>
      <c r="E19" s="3">
        <f t="shared" ref="E19:E23" si="1">+B19/C19-1</f>
        <v>0.16269302038295241</v>
      </c>
    </row>
    <row r="20" spans="1:10" s="1" customFormat="1" ht="13.5">
      <c r="A20" s="16" t="s">
        <v>2</v>
      </c>
      <c r="B20" s="4">
        <v>740</v>
      </c>
      <c r="C20" s="4">
        <v>598.09</v>
      </c>
      <c r="D20" s="4">
        <f t="shared" si="0"/>
        <v>141.90999999999997</v>
      </c>
      <c r="E20" s="3">
        <f t="shared" si="1"/>
        <v>0.23727198247755354</v>
      </c>
    </row>
    <row r="21" spans="1:10" s="1" customFormat="1" ht="13.5">
      <c r="A21" s="16" t="s">
        <v>3</v>
      </c>
      <c r="B21" s="4">
        <v>374.89</v>
      </c>
      <c r="C21" s="4">
        <v>361.2</v>
      </c>
      <c r="D21" s="4">
        <f t="shared" si="0"/>
        <v>13.689999999999998</v>
      </c>
      <c r="E21" s="3">
        <f t="shared" si="1"/>
        <v>3.7901439645625645E-2</v>
      </c>
    </row>
    <row r="22" spans="1:10" s="1" customFormat="1" ht="13.5">
      <c r="A22" s="16" t="s">
        <v>6</v>
      </c>
      <c r="B22" s="4">
        <f>1536.26+43.97</f>
        <v>1580.23</v>
      </c>
      <c r="C22" s="4">
        <f>1336.74+32.1</f>
        <v>1368.84</v>
      </c>
      <c r="D22" s="4">
        <f t="shared" si="0"/>
        <v>211.3900000000001</v>
      </c>
      <c r="E22" s="3">
        <f t="shared" si="1"/>
        <v>0.15443002834516828</v>
      </c>
      <c r="G22" s="13"/>
    </row>
    <row r="23" spans="1:10" s="1" customFormat="1" ht="14.25" thickBot="1">
      <c r="A23" s="17" t="s">
        <v>5</v>
      </c>
      <c r="B23" s="25">
        <v>135.46</v>
      </c>
      <c r="C23" s="25">
        <v>33.11</v>
      </c>
      <c r="D23" s="8">
        <f t="shared" si="0"/>
        <v>102.35000000000001</v>
      </c>
      <c r="E23" s="5">
        <f t="shared" si="1"/>
        <v>3.0912111144669288</v>
      </c>
      <c r="G23" s="13"/>
    </row>
    <row r="24" spans="1:10" s="1" customFormat="1" ht="14.25" thickBot="1">
      <c r="A24" s="83"/>
      <c r="B24" s="83"/>
      <c r="C24" s="84"/>
      <c r="D24" s="84"/>
      <c r="E24" s="84"/>
      <c r="G24" s="14"/>
    </row>
    <row r="25" spans="1:10" s="1" customFormat="1" ht="14.45" customHeight="1" thickBot="1">
      <c r="A25" s="21"/>
      <c r="B25" s="27">
        <f>+B17</f>
        <v>43100</v>
      </c>
      <c r="C25" s="28">
        <f>+C17</f>
        <v>42735</v>
      </c>
      <c r="E25" s="6"/>
      <c r="G25" s="13"/>
    </row>
    <row r="26" spans="1:10" s="1" customFormat="1" ht="54.75" thickBot="1">
      <c r="A26" s="29" t="s">
        <v>19</v>
      </c>
      <c r="B26" s="33" t="str">
        <f>IF(B23&lt;0,"NO CUMPLE","CUMPLE")</f>
        <v>CUMPLE</v>
      </c>
      <c r="C26" s="33" t="str">
        <f>IF(C23&lt;0,"NO CUMPLE","CUMPLE")</f>
        <v>CUMPLE</v>
      </c>
      <c r="E26" s="6"/>
      <c r="G26" s="13"/>
    </row>
    <row r="27" spans="1:10" s="1" customFormat="1" ht="54.75" thickBot="1">
      <c r="A27" s="29" t="s">
        <v>20</v>
      </c>
      <c r="B27" s="63" t="s">
        <v>61</v>
      </c>
      <c r="C27" s="33" t="s">
        <v>21</v>
      </c>
      <c r="E27" s="6"/>
      <c r="G27" s="13"/>
    </row>
    <row r="28" spans="1:10" s="1" customFormat="1" ht="108.75" customHeight="1" thickBot="1">
      <c r="A28" s="29" t="s">
        <v>53</v>
      </c>
      <c r="B28" s="79" t="s">
        <v>56</v>
      </c>
      <c r="C28" s="80"/>
      <c r="E28" s="6"/>
      <c r="G28" s="13"/>
      <c r="I28" s="79"/>
      <c r="J28" s="80"/>
    </row>
    <row r="29" spans="1:10" s="1" customFormat="1" ht="54.75" thickBot="1">
      <c r="A29" s="29" t="s">
        <v>54</v>
      </c>
      <c r="B29" s="30">
        <f>+B18-B19</f>
        <v>490.74</v>
      </c>
      <c r="C29" s="30" t="s">
        <v>17</v>
      </c>
      <c r="D29" s="22"/>
      <c r="E29" s="22"/>
    </row>
    <row r="30" spans="1:10" s="1" customFormat="1" ht="41.25" thickBot="1">
      <c r="A30" s="29" t="s">
        <v>16</v>
      </c>
      <c r="B30" s="31">
        <f>B21/B20</f>
        <v>0.50660810810810808</v>
      </c>
      <c r="C30" s="31">
        <f>C21/C20</f>
        <v>0.60392248658228687</v>
      </c>
      <c r="D30" s="9"/>
      <c r="E30" s="9"/>
    </row>
    <row r="31" spans="1:10" s="1" customFormat="1" ht="41.25" thickBot="1">
      <c r="A31" s="29" t="s">
        <v>55</v>
      </c>
      <c r="B31" s="32">
        <f>B22</f>
        <v>1580.23</v>
      </c>
      <c r="C31" s="32">
        <f>C22</f>
        <v>1368.84</v>
      </c>
      <c r="D31" s="9"/>
      <c r="E31" s="9"/>
    </row>
    <row r="32" spans="1:10" s="1" customFormat="1" ht="13.5">
      <c r="B32" s="9"/>
      <c r="C32" s="9"/>
      <c r="D32" s="9"/>
      <c r="E32" s="9"/>
    </row>
    <row r="33" spans="1:7" s="1" customFormat="1" ht="13.5">
      <c r="B33" s="9"/>
      <c r="C33" s="9"/>
      <c r="D33" s="9"/>
      <c r="E33" s="9"/>
    </row>
    <row r="34" spans="1:7" s="1" customFormat="1" ht="13.5">
      <c r="A34" s="9"/>
      <c r="B34" s="9"/>
      <c r="C34" s="9"/>
      <c r="D34" s="9"/>
      <c r="E34" s="9"/>
    </row>
    <row r="35" spans="1:7" s="1" customFormat="1" ht="13.5">
      <c r="A35" s="9"/>
      <c r="B35" s="9"/>
      <c r="C35" s="9"/>
      <c r="D35" s="9"/>
      <c r="E35" s="9"/>
    </row>
    <row r="36" spans="1:7" s="1" customFormat="1" ht="13.5">
      <c r="A36" s="9"/>
      <c r="B36" s="9"/>
      <c r="C36" s="9"/>
      <c r="D36" s="9"/>
      <c r="E36" s="9"/>
    </row>
    <row r="37" spans="1:7" s="1" customFormat="1" ht="13.5">
      <c r="A37" s="9"/>
      <c r="B37" s="9"/>
      <c r="C37" s="9"/>
      <c r="D37" s="9"/>
      <c r="E37" s="9"/>
    </row>
    <row r="38" spans="1:7" s="1" customFormat="1" ht="13.5">
      <c r="F38" s="7"/>
      <c r="G38" s="7"/>
    </row>
    <row r="39" spans="1:7" s="1" customFormat="1" ht="13.5">
      <c r="A39" s="1" t="s">
        <v>7</v>
      </c>
      <c r="C39" s="1" t="s">
        <v>13</v>
      </c>
    </row>
    <row r="40" spans="1:7" ht="13.5">
      <c r="A40" s="1"/>
      <c r="B40" s="1"/>
      <c r="C40" s="1"/>
      <c r="D40" s="1"/>
      <c r="E40" s="1"/>
    </row>
    <row r="41" spans="1:7" s="15" customFormat="1" ht="13.5">
      <c r="A41" s="1"/>
      <c r="B41" s="1"/>
      <c r="C41" s="1"/>
      <c r="D41" s="1"/>
      <c r="E41" s="1"/>
    </row>
    <row r="42" spans="1:7" s="15" customFormat="1" ht="13.5">
      <c r="A42" s="1"/>
      <c r="B42" s="1"/>
      <c r="C42" s="1"/>
      <c r="D42" s="1"/>
      <c r="E42" s="1"/>
    </row>
    <row r="43" spans="1:7" ht="13.5">
      <c r="A43" s="1"/>
      <c r="B43" s="1"/>
      <c r="C43" s="1"/>
      <c r="D43" s="1"/>
      <c r="E43" s="1"/>
    </row>
    <row r="44" spans="1:7" ht="13.5">
      <c r="A44" s="2" t="s">
        <v>18</v>
      </c>
      <c r="B44" s="2"/>
      <c r="C44" s="24" t="s">
        <v>14</v>
      </c>
      <c r="D44" s="2"/>
      <c r="E44" s="2"/>
    </row>
    <row r="45" spans="1:7" ht="13.5">
      <c r="A45" s="19" t="s">
        <v>12</v>
      </c>
      <c r="B45" s="19"/>
      <c r="C45" s="19" t="s">
        <v>15</v>
      </c>
      <c r="D45" s="1"/>
      <c r="E45" s="1"/>
    </row>
    <row r="47" spans="1:7" s="1" customFormat="1" ht="13.5">
      <c r="A47"/>
      <c r="B47"/>
      <c r="C47"/>
      <c r="D47"/>
      <c r="E47"/>
    </row>
    <row r="48" spans="1:7" s="1" customFormat="1" ht="13.5">
      <c r="A48"/>
      <c r="B48"/>
      <c r="C48"/>
      <c r="D48"/>
      <c r="E48"/>
    </row>
    <row r="49" spans="1:5" s="1" customFormat="1" ht="13.5">
      <c r="A49"/>
      <c r="B49"/>
      <c r="C49"/>
      <c r="D49"/>
      <c r="E49"/>
    </row>
    <row r="50" spans="1:5" s="1" customFormat="1" ht="13.5">
      <c r="A50"/>
      <c r="B50"/>
      <c r="C50"/>
      <c r="D50"/>
      <c r="E50"/>
    </row>
    <row r="51" spans="1:5" s="1" customFormat="1" ht="13.5">
      <c r="A51"/>
      <c r="B51"/>
      <c r="C51"/>
      <c r="D51"/>
      <c r="E51"/>
    </row>
    <row r="52" spans="1:5" s="1" customFormat="1" ht="13.5">
      <c r="A52"/>
      <c r="B52"/>
      <c r="C52"/>
      <c r="D52"/>
      <c r="E52"/>
    </row>
    <row r="53" spans="1:5" s="1" customFormat="1" ht="13.5">
      <c r="A53"/>
      <c r="B53"/>
      <c r="C53"/>
      <c r="D53"/>
      <c r="E53"/>
    </row>
    <row r="54" spans="1:5" s="2" customFormat="1" ht="13.5">
      <c r="A54"/>
      <c r="B54"/>
      <c r="C54"/>
      <c r="D54"/>
      <c r="E54"/>
    </row>
    <row r="55" spans="1:5" s="1" customFormat="1" ht="13.5">
      <c r="A55"/>
      <c r="B55"/>
      <c r="C55"/>
      <c r="D55"/>
      <c r="E55"/>
    </row>
    <row r="61" spans="1:5">
      <c r="A61" s="18"/>
      <c r="B61" s="18"/>
    </row>
  </sheetData>
  <mergeCells count="11">
    <mergeCell ref="I28:J28"/>
    <mergeCell ref="B28:C28"/>
    <mergeCell ref="A16:A17"/>
    <mergeCell ref="A24:E24"/>
    <mergeCell ref="B16:E16"/>
    <mergeCell ref="A12:E12"/>
    <mergeCell ref="A1:E1"/>
    <mergeCell ref="A2:E2"/>
    <mergeCell ref="A3:E3"/>
    <mergeCell ref="A10:E10"/>
    <mergeCell ref="A11:E11"/>
  </mergeCells>
  <printOptions horizontalCentered="1" verticalCentered="1"/>
  <pageMargins left="0.68" right="0.15748031496062992" top="0.43307086614173229" bottom="0.54" header="0.31496062992125984" footer="0.31496062992125984"/>
  <pageSetup scale="82" orientation="portrait" horizontalDpi="4294967294" verticalDpi="429496729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0</xdr:col>
                <xdr:colOff>3371850</xdr:colOff>
                <xdr:row>8</xdr:row>
                <xdr:rowOff>0</xdr:rowOff>
              </to>
            </anchor>
          </objectPr>
        </oleObject>
      </mc:Choice>
      <mc:Fallback>
        <oleObject progId="Word.Picture.8" shapeId="1024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30" workbookViewId="0">
      <selection activeCell="A33" sqref="A33:XFD55"/>
    </sheetView>
  </sheetViews>
  <sheetFormatPr baseColWidth="10" defaultRowHeight="12.75"/>
  <cols>
    <col min="1" max="1" width="62.85546875" customWidth="1"/>
    <col min="2" max="3" width="12" customWidth="1"/>
    <col min="4" max="4" width="12.28515625" customWidth="1"/>
    <col min="5" max="5" width="10.5703125" customWidth="1"/>
    <col min="6" max="6" width="10.85546875" hidden="1" customWidth="1"/>
    <col min="8" max="8" width="8" customWidth="1"/>
  </cols>
  <sheetData>
    <row r="1" spans="1:9" ht="30">
      <c r="A1" s="76"/>
      <c r="B1" s="76"/>
      <c r="C1" s="76"/>
      <c r="D1" s="76"/>
      <c r="E1" s="76"/>
    </row>
    <row r="2" spans="1:9" s="10" customFormat="1" ht="11.25">
      <c r="A2" s="77"/>
      <c r="B2" s="77"/>
      <c r="C2" s="77"/>
      <c r="D2" s="77"/>
      <c r="E2" s="77"/>
    </row>
    <row r="3" spans="1:9" s="10" customFormat="1" ht="11.25">
      <c r="A3" s="77"/>
      <c r="B3" s="77"/>
      <c r="C3" s="77"/>
      <c r="D3" s="77"/>
      <c r="E3" s="77"/>
    </row>
    <row r="4" spans="1:9" s="10" customFormat="1" ht="11.25">
      <c r="A4" s="34"/>
      <c r="B4" s="34"/>
      <c r="C4" s="34"/>
      <c r="D4" s="34"/>
      <c r="E4" s="34"/>
    </row>
    <row r="5" spans="1:9" s="10" customFormat="1" ht="11.25">
      <c r="A5" s="34"/>
      <c r="B5" s="34"/>
      <c r="C5" s="34"/>
      <c r="D5" s="34"/>
      <c r="E5" s="34"/>
    </row>
    <row r="6" spans="1:9" s="10" customFormat="1" ht="11.25">
      <c r="A6" s="34"/>
      <c r="B6" s="34"/>
      <c r="C6" s="34"/>
      <c r="D6" s="34"/>
      <c r="E6" s="34"/>
    </row>
    <row r="7" spans="1:9" s="10" customFormat="1" ht="11.25">
      <c r="A7" s="34"/>
      <c r="B7" s="34"/>
      <c r="C7" s="34"/>
      <c r="D7" s="34"/>
      <c r="E7" s="34"/>
    </row>
    <row r="8" spans="1:9" s="10" customFormat="1" ht="11.25">
      <c r="A8" s="34"/>
      <c r="B8" s="34"/>
      <c r="C8" s="34"/>
      <c r="D8" s="34"/>
      <c r="E8" s="34"/>
    </row>
    <row r="9" spans="1:9" s="10" customFormat="1" ht="11.25">
      <c r="A9" s="34"/>
      <c r="B9" s="34"/>
      <c r="C9" s="34"/>
      <c r="D9" s="34"/>
      <c r="E9" s="34"/>
    </row>
    <row r="10" spans="1:9" s="1" customFormat="1" ht="14.45" customHeight="1">
      <c r="A10" s="78" t="s">
        <v>8</v>
      </c>
      <c r="B10" s="78"/>
      <c r="C10" s="78"/>
      <c r="D10" s="78"/>
      <c r="E10" s="78"/>
    </row>
    <row r="11" spans="1:9" s="1" customFormat="1" ht="13.5">
      <c r="A11" s="78" t="s">
        <v>59</v>
      </c>
      <c r="B11" s="78"/>
      <c r="C11" s="78"/>
      <c r="D11" s="78"/>
      <c r="E11" s="78"/>
    </row>
    <row r="12" spans="1:9" s="1" customFormat="1" ht="13.5">
      <c r="A12" s="75"/>
      <c r="B12" s="75"/>
      <c r="C12" s="75"/>
      <c r="D12" s="75"/>
      <c r="E12" s="75"/>
    </row>
    <row r="13" spans="1:9" s="1" customFormat="1" ht="13.5">
      <c r="A13" s="23" t="s">
        <v>52</v>
      </c>
      <c r="B13" s="23"/>
    </row>
    <row r="14" spans="1:9" s="1" customFormat="1" ht="13.5">
      <c r="A14" s="2"/>
      <c r="B14" s="2"/>
    </row>
    <row r="15" spans="1:9" s="1" customFormat="1" ht="14.25" thickBot="1">
      <c r="A15" s="2"/>
      <c r="B15" s="2"/>
      <c r="D15" s="1" t="s">
        <v>11</v>
      </c>
      <c r="I15" s="20"/>
    </row>
    <row r="16" spans="1:9" s="1" customFormat="1" ht="18" customHeight="1">
      <c r="A16" s="81" t="s">
        <v>10</v>
      </c>
      <c r="B16" s="85" t="s">
        <v>43</v>
      </c>
      <c r="C16" s="85"/>
      <c r="D16" s="85"/>
      <c r="E16" s="86"/>
    </row>
    <row r="17" spans="1:10" s="1" customFormat="1" ht="27">
      <c r="A17" s="82"/>
      <c r="B17" s="11">
        <v>43100</v>
      </c>
      <c r="C17" s="11">
        <v>42735</v>
      </c>
      <c r="D17" s="11" t="s">
        <v>4</v>
      </c>
      <c r="E17" s="12" t="s">
        <v>9</v>
      </c>
    </row>
    <row r="18" spans="1:10" s="1" customFormat="1" ht="13.5">
      <c r="A18" s="16" t="s">
        <v>0</v>
      </c>
      <c r="B18" s="4">
        <v>2601.37</v>
      </c>
      <c r="C18" s="4">
        <v>2139.81</v>
      </c>
      <c r="D18" s="4">
        <f>+B18-C18</f>
        <v>461.55999999999995</v>
      </c>
      <c r="E18" s="3">
        <f>+B18/C18-1</f>
        <v>0.21570139404900424</v>
      </c>
    </row>
    <row r="19" spans="1:10" s="1" customFormat="1" ht="13.5">
      <c r="A19" s="16" t="s">
        <v>1</v>
      </c>
      <c r="B19" s="4">
        <v>622.08000000000004</v>
      </c>
      <c r="C19" s="4">
        <v>513.58000000000004</v>
      </c>
      <c r="D19" s="4">
        <f t="shared" ref="D19:D23" si="0">+B19-C19</f>
        <v>108.5</v>
      </c>
      <c r="E19" s="3">
        <f t="shared" ref="E19:E23" si="1">+B19/C19-1</f>
        <v>0.21126212079909656</v>
      </c>
    </row>
    <row r="20" spans="1:10" s="1" customFormat="1" ht="13.5">
      <c r="A20" s="16" t="s">
        <v>2</v>
      </c>
      <c r="B20" s="4">
        <v>3491.76</v>
      </c>
      <c r="C20" s="4">
        <v>2709.15</v>
      </c>
      <c r="D20" s="4">
        <f t="shared" si="0"/>
        <v>782.61000000000013</v>
      </c>
      <c r="E20" s="3">
        <f t="shared" si="1"/>
        <v>0.2888765849067052</v>
      </c>
    </row>
    <row r="21" spans="1:10" s="1" customFormat="1" ht="13.5">
      <c r="A21" s="16" t="s">
        <v>3</v>
      </c>
      <c r="B21" s="4">
        <v>622.08000000000004</v>
      </c>
      <c r="C21" s="4">
        <v>517.48</v>
      </c>
      <c r="D21" s="4">
        <f t="shared" si="0"/>
        <v>104.60000000000002</v>
      </c>
      <c r="E21" s="3">
        <f t="shared" si="1"/>
        <v>0.20213341578418498</v>
      </c>
    </row>
    <row r="22" spans="1:10" s="1" customFormat="1" ht="13.5">
      <c r="A22" s="16" t="s">
        <v>6</v>
      </c>
      <c r="B22" s="4">
        <v>3322.53</v>
      </c>
      <c r="C22" s="4">
        <v>3205.46</v>
      </c>
      <c r="D22" s="4">
        <f t="shared" si="0"/>
        <v>117.07000000000016</v>
      </c>
      <c r="E22" s="3">
        <f t="shared" si="1"/>
        <v>3.6522059236427928E-2</v>
      </c>
      <c r="G22" s="13"/>
    </row>
    <row r="23" spans="1:10" s="1" customFormat="1" ht="14.25" thickBot="1">
      <c r="A23" s="17" t="s">
        <v>5</v>
      </c>
      <c r="B23" s="25">
        <v>409.22</v>
      </c>
      <c r="C23" s="25">
        <v>168.56</v>
      </c>
      <c r="D23" s="8">
        <f t="shared" si="0"/>
        <v>240.66000000000003</v>
      </c>
      <c r="E23" s="5">
        <f t="shared" si="1"/>
        <v>1.4277408637873754</v>
      </c>
      <c r="G23" s="13"/>
    </row>
    <row r="24" spans="1:10" s="1" customFormat="1" ht="14.25" thickBot="1">
      <c r="A24" s="83"/>
      <c r="B24" s="83"/>
      <c r="C24" s="84"/>
      <c r="D24" s="84"/>
      <c r="E24" s="84"/>
      <c r="G24" s="14"/>
    </row>
    <row r="25" spans="1:10" s="1" customFormat="1" ht="14.45" customHeight="1" thickBot="1">
      <c r="A25" s="21"/>
      <c r="B25" s="27">
        <f>+B17</f>
        <v>43100</v>
      </c>
      <c r="C25" s="28">
        <f>+C17</f>
        <v>42735</v>
      </c>
      <c r="E25" s="6"/>
      <c r="G25" s="13"/>
    </row>
    <row r="26" spans="1:10" s="1" customFormat="1" ht="54.75" thickBot="1">
      <c r="A26" s="29" t="s">
        <v>19</v>
      </c>
      <c r="B26" s="33" t="str">
        <f>IF(B23&lt;0,"NO CUMPLE","CUMPLE")</f>
        <v>CUMPLE</v>
      </c>
      <c r="C26" s="33" t="str">
        <f>IF(C23&lt;0,"NO CUMPLE","CUMPLE")</f>
        <v>CUMPLE</v>
      </c>
      <c r="E26" s="6"/>
      <c r="G26" s="13"/>
    </row>
    <row r="27" spans="1:10" s="1" customFormat="1" ht="54.75" thickBot="1">
      <c r="A27" s="29" t="s">
        <v>20</v>
      </c>
      <c r="B27" s="33" t="s">
        <v>21</v>
      </c>
      <c r="C27" s="33" t="s">
        <v>21</v>
      </c>
      <c r="E27" s="6"/>
      <c r="G27" s="13"/>
    </row>
    <row r="28" spans="1:10" s="1" customFormat="1" ht="68.25" thickBot="1">
      <c r="A28" s="29" t="s">
        <v>53</v>
      </c>
      <c r="B28" s="79" t="s">
        <v>58</v>
      </c>
      <c r="C28" s="80"/>
      <c r="E28" s="6"/>
      <c r="G28" s="13"/>
      <c r="I28" s="79"/>
      <c r="J28" s="80"/>
    </row>
    <row r="29" spans="1:10" s="1" customFormat="1" ht="54.75" thickBot="1">
      <c r="A29" s="29" t="s">
        <v>54</v>
      </c>
      <c r="B29" s="30">
        <f>+B18-B19</f>
        <v>1979.29</v>
      </c>
      <c r="C29" s="30" t="s">
        <v>17</v>
      </c>
      <c r="D29" s="22"/>
      <c r="E29" s="22"/>
    </row>
    <row r="30" spans="1:10" s="1" customFormat="1" ht="41.25" thickBot="1">
      <c r="A30" s="29" t="s">
        <v>16</v>
      </c>
      <c r="B30" s="31">
        <f>B21/B20</f>
        <v>0.17815657433500584</v>
      </c>
      <c r="C30" s="31">
        <f>C21/C20</f>
        <v>0.19101194101470942</v>
      </c>
      <c r="D30" s="9"/>
      <c r="E30" s="9"/>
    </row>
    <row r="31" spans="1:10" s="1" customFormat="1" ht="41.25" thickBot="1">
      <c r="A31" s="29" t="s">
        <v>55</v>
      </c>
      <c r="B31" s="32">
        <f>B22</f>
        <v>3322.53</v>
      </c>
      <c r="C31" s="32">
        <f>C22</f>
        <v>3205.46</v>
      </c>
      <c r="D31" s="9"/>
      <c r="E31" s="9"/>
    </row>
    <row r="32" spans="1:10" s="1" customFormat="1" ht="13.5">
      <c r="B32" s="9"/>
      <c r="C32" s="9"/>
      <c r="D32" s="9"/>
      <c r="E32" s="9"/>
    </row>
    <row r="38" spans="1:2">
      <c r="A38" s="18"/>
      <c r="B38" s="18"/>
    </row>
  </sheetData>
  <mergeCells count="11">
    <mergeCell ref="A16:A17"/>
    <mergeCell ref="B16:E16"/>
    <mergeCell ref="A24:E24"/>
    <mergeCell ref="B28:C28"/>
    <mergeCell ref="I28:J28"/>
    <mergeCell ref="A12:E12"/>
    <mergeCell ref="A1:E1"/>
    <mergeCell ref="A2:E2"/>
    <mergeCell ref="A3:E3"/>
    <mergeCell ref="A10:E10"/>
    <mergeCell ref="A11:E11"/>
  </mergeCells>
  <printOptions horizontalCentered="1" verticalCentered="1"/>
  <pageMargins left="0.73" right="0.15748031496062992" top="0.43307086614173229" bottom="0.45" header="0.31496062992125984" footer="0.31496062992125984"/>
  <pageSetup scale="81" orientation="portrait" horizontalDpi="4294967294" verticalDpi="429496729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8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0</xdr:col>
                <xdr:colOff>3371850</xdr:colOff>
                <xdr:row>8</xdr:row>
                <xdr:rowOff>0</xdr:rowOff>
              </to>
            </anchor>
          </objectPr>
        </oleObject>
      </mc:Choice>
      <mc:Fallback>
        <oleObject progId="Word.Picture.8" shapeId="2048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A21" workbookViewId="0">
      <selection activeCell="A34" sqref="A34:XFD56"/>
    </sheetView>
  </sheetViews>
  <sheetFormatPr baseColWidth="10" defaultRowHeight="12.75"/>
  <cols>
    <col min="1" max="1" width="62.85546875" customWidth="1"/>
    <col min="2" max="3" width="12" customWidth="1"/>
    <col min="4" max="4" width="12.28515625" customWidth="1"/>
    <col min="5" max="5" width="10.5703125" customWidth="1"/>
    <col min="6" max="6" width="10.85546875" hidden="1" customWidth="1"/>
    <col min="8" max="8" width="8" customWidth="1"/>
  </cols>
  <sheetData>
    <row r="1" spans="1:9" ht="30">
      <c r="A1" s="76"/>
      <c r="B1" s="76"/>
      <c r="C1" s="76"/>
      <c r="D1" s="76"/>
      <c r="E1" s="76"/>
    </row>
    <row r="2" spans="1:9" s="10" customFormat="1" ht="11.25">
      <c r="A2" s="77"/>
      <c r="B2" s="77"/>
      <c r="C2" s="77"/>
      <c r="D2" s="77"/>
      <c r="E2" s="77"/>
    </row>
    <row r="3" spans="1:9" s="10" customFormat="1" ht="11.25">
      <c r="A3" s="77"/>
      <c r="B3" s="77"/>
      <c r="C3" s="77"/>
      <c r="D3" s="77"/>
      <c r="E3" s="77"/>
    </row>
    <row r="4" spans="1:9" s="10" customFormat="1" ht="11.25">
      <c r="A4" s="34"/>
      <c r="B4" s="34"/>
      <c r="C4" s="34"/>
      <c r="D4" s="34"/>
      <c r="E4" s="34"/>
    </row>
    <row r="5" spans="1:9" s="10" customFormat="1" ht="11.25">
      <c r="A5" s="34"/>
      <c r="B5" s="34"/>
      <c r="C5" s="34"/>
      <c r="D5" s="34"/>
      <c r="E5" s="34"/>
    </row>
    <row r="6" spans="1:9" s="10" customFormat="1" ht="11.25">
      <c r="A6" s="34"/>
      <c r="B6" s="34"/>
      <c r="C6" s="34"/>
      <c r="D6" s="34"/>
      <c r="E6" s="34"/>
    </row>
    <row r="7" spans="1:9" s="10" customFormat="1" ht="11.25">
      <c r="A7" s="34"/>
      <c r="B7" s="34"/>
      <c r="C7" s="34"/>
      <c r="D7" s="34"/>
      <c r="E7" s="34"/>
    </row>
    <row r="8" spans="1:9" s="10" customFormat="1" ht="11.25">
      <c r="A8" s="34"/>
      <c r="B8" s="34"/>
      <c r="C8" s="34"/>
      <c r="D8" s="34"/>
      <c r="E8" s="34"/>
    </row>
    <row r="9" spans="1:9" s="10" customFormat="1" ht="11.25">
      <c r="A9" s="34"/>
      <c r="B9" s="34"/>
      <c r="C9" s="34"/>
      <c r="D9" s="34"/>
      <c r="E9" s="34"/>
    </row>
    <row r="10" spans="1:9" s="1" customFormat="1" ht="14.45" customHeight="1">
      <c r="A10" s="78" t="s">
        <v>8</v>
      </c>
      <c r="B10" s="78"/>
      <c r="C10" s="78"/>
      <c r="D10" s="78"/>
      <c r="E10" s="78"/>
    </row>
    <row r="11" spans="1:9" s="1" customFormat="1" ht="13.5">
      <c r="A11" s="78" t="s">
        <v>59</v>
      </c>
      <c r="B11" s="78"/>
      <c r="C11" s="78"/>
      <c r="D11" s="78"/>
      <c r="E11" s="78"/>
    </row>
    <row r="12" spans="1:9" s="1" customFormat="1" ht="13.5">
      <c r="A12" s="75"/>
      <c r="B12" s="75"/>
      <c r="C12" s="75"/>
      <c r="D12" s="75"/>
      <c r="E12" s="75"/>
    </row>
    <row r="13" spans="1:9" s="1" customFormat="1" ht="13.5">
      <c r="A13" s="23" t="s">
        <v>52</v>
      </c>
      <c r="B13" s="23"/>
    </row>
    <row r="14" spans="1:9" s="1" customFormat="1" ht="13.5">
      <c r="A14" s="2"/>
      <c r="B14" s="2"/>
    </row>
    <row r="15" spans="1:9" s="1" customFormat="1" ht="14.25" thickBot="1">
      <c r="A15" s="2"/>
      <c r="B15" s="2"/>
      <c r="D15" s="1" t="s">
        <v>11</v>
      </c>
      <c r="I15" s="20"/>
    </row>
    <row r="16" spans="1:9" s="1" customFormat="1" ht="18" customHeight="1">
      <c r="A16" s="81" t="s">
        <v>10</v>
      </c>
      <c r="B16" s="85" t="s">
        <v>44</v>
      </c>
      <c r="C16" s="85"/>
      <c r="D16" s="85"/>
      <c r="E16" s="86"/>
    </row>
    <row r="17" spans="1:10" s="1" customFormat="1" ht="27">
      <c r="A17" s="82"/>
      <c r="B17" s="11">
        <v>43100</v>
      </c>
      <c r="C17" s="11">
        <v>42735</v>
      </c>
      <c r="D17" s="11" t="s">
        <v>4</v>
      </c>
      <c r="E17" s="12" t="s">
        <v>9</v>
      </c>
    </row>
    <row r="18" spans="1:10" s="1" customFormat="1" ht="13.5">
      <c r="A18" s="16" t="s">
        <v>0</v>
      </c>
      <c r="B18" s="4">
        <v>82.05</v>
      </c>
      <c r="C18" s="4">
        <v>19.22</v>
      </c>
      <c r="D18" s="4">
        <f>+B18-C18</f>
        <v>62.83</v>
      </c>
      <c r="E18" s="3">
        <f>+B18/C18-1</f>
        <v>3.2689906347554629</v>
      </c>
    </row>
    <row r="19" spans="1:10" s="1" customFormat="1" ht="13.5">
      <c r="A19" s="16" t="s">
        <v>1</v>
      </c>
      <c r="B19" s="4">
        <v>7.52</v>
      </c>
      <c r="C19" s="4">
        <v>27.29</v>
      </c>
      <c r="D19" s="4">
        <f t="shared" ref="D19:D23" si="0">+B19-C19</f>
        <v>-19.77</v>
      </c>
      <c r="E19" s="3">
        <f t="shared" ref="E19:E23" si="1">+B19/C19-1</f>
        <v>-0.72444118724807627</v>
      </c>
    </row>
    <row r="20" spans="1:10" s="1" customFormat="1" ht="13.5">
      <c r="A20" s="16" t="s">
        <v>2</v>
      </c>
      <c r="B20" s="4">
        <v>119.51</v>
      </c>
      <c r="C20" s="4">
        <v>56.51</v>
      </c>
      <c r="D20" s="4">
        <f t="shared" si="0"/>
        <v>63.000000000000007</v>
      </c>
      <c r="E20" s="3">
        <f t="shared" si="1"/>
        <v>1.1148469297469474</v>
      </c>
    </row>
    <row r="21" spans="1:10" s="1" customFormat="1" ht="13.5">
      <c r="A21" s="16" t="s">
        <v>3</v>
      </c>
      <c r="B21" s="4">
        <v>82.39</v>
      </c>
      <c r="C21" s="4">
        <v>27.29</v>
      </c>
      <c r="D21" s="4">
        <f t="shared" si="0"/>
        <v>55.1</v>
      </c>
      <c r="E21" s="3">
        <f t="shared" si="1"/>
        <v>2.0190545987541224</v>
      </c>
    </row>
    <row r="22" spans="1:10" s="1" customFormat="1" ht="13.5">
      <c r="A22" s="16" t="s">
        <v>6</v>
      </c>
      <c r="B22" s="4">
        <f>35.53+24.78</f>
        <v>60.31</v>
      </c>
      <c r="C22" s="4">
        <v>129.94</v>
      </c>
      <c r="D22" s="4">
        <f t="shared" si="0"/>
        <v>-69.63</v>
      </c>
      <c r="E22" s="3">
        <f t="shared" si="1"/>
        <v>-0.535862705864245</v>
      </c>
      <c r="G22" s="13"/>
    </row>
    <row r="23" spans="1:10" s="1" customFormat="1" ht="14.25" thickBot="1">
      <c r="A23" s="17" t="s">
        <v>5</v>
      </c>
      <c r="B23" s="25">
        <v>7.9</v>
      </c>
      <c r="C23" s="25">
        <v>-2.15</v>
      </c>
      <c r="D23" s="8">
        <f t="shared" si="0"/>
        <v>10.050000000000001</v>
      </c>
      <c r="E23" s="5">
        <f t="shared" si="1"/>
        <v>-4.6744186046511631</v>
      </c>
      <c r="G23" s="13"/>
    </row>
    <row r="24" spans="1:10" s="1" customFormat="1" ht="14.25" thickBot="1">
      <c r="A24" s="83"/>
      <c r="B24" s="83"/>
      <c r="C24" s="84"/>
      <c r="D24" s="84"/>
      <c r="E24" s="84"/>
      <c r="G24" s="14"/>
    </row>
    <row r="25" spans="1:10" s="1" customFormat="1" ht="14.45" customHeight="1" thickBot="1">
      <c r="A25" s="21"/>
      <c r="B25" s="27">
        <f>+B17</f>
        <v>43100</v>
      </c>
      <c r="C25" s="28">
        <f>+C17</f>
        <v>42735</v>
      </c>
      <c r="E25" s="6"/>
      <c r="G25" s="13"/>
    </row>
    <row r="26" spans="1:10" s="1" customFormat="1" ht="54.75" thickBot="1">
      <c r="A26" s="29" t="s">
        <v>19</v>
      </c>
      <c r="B26" s="33" t="str">
        <f>IF(B23&lt;0,"NO CUMPLE","CUMPLE")</f>
        <v>CUMPLE</v>
      </c>
      <c r="C26" s="63" t="str">
        <f>IF(C23&lt;0,"NO CUMPLE","CUMPLE")</f>
        <v>NO CUMPLE</v>
      </c>
      <c r="E26" s="6"/>
      <c r="G26" s="13"/>
    </row>
    <row r="27" spans="1:10" s="1" customFormat="1" ht="54.75" thickBot="1">
      <c r="A27" s="29" t="s">
        <v>20</v>
      </c>
      <c r="B27" s="33" t="s">
        <v>21</v>
      </c>
      <c r="C27" s="33" t="s">
        <v>21</v>
      </c>
      <c r="E27" s="6"/>
      <c r="G27" s="13"/>
    </row>
    <row r="28" spans="1:10" s="1" customFormat="1" ht="68.25" thickBot="1">
      <c r="A28" s="29" t="s">
        <v>53</v>
      </c>
      <c r="B28" s="87" t="s">
        <v>57</v>
      </c>
      <c r="C28" s="88"/>
      <c r="E28" s="6"/>
      <c r="G28" s="13"/>
      <c r="I28" s="79"/>
      <c r="J28" s="80"/>
    </row>
    <row r="29" spans="1:10" s="1" customFormat="1" ht="54.75" thickBot="1">
      <c r="A29" s="29" t="s">
        <v>54</v>
      </c>
      <c r="B29" s="30">
        <f>+B18-B19</f>
        <v>74.53</v>
      </c>
      <c r="C29" s="30" t="s">
        <v>17</v>
      </c>
      <c r="D29" s="22"/>
      <c r="E29" s="22"/>
    </row>
    <row r="30" spans="1:10" s="1" customFormat="1" ht="41.25" thickBot="1">
      <c r="A30" s="29" t="s">
        <v>16</v>
      </c>
      <c r="B30" s="31">
        <f>B21/B20</f>
        <v>0.68939837670487825</v>
      </c>
      <c r="C30" s="31">
        <f>C21/C20</f>
        <v>0.48292337639355865</v>
      </c>
      <c r="D30" s="9"/>
      <c r="E30" s="9"/>
    </row>
    <row r="31" spans="1:10" s="1" customFormat="1" ht="41.25" thickBot="1">
      <c r="A31" s="29" t="s">
        <v>55</v>
      </c>
      <c r="B31" s="32">
        <f>B22</f>
        <v>60.31</v>
      </c>
      <c r="C31" s="32">
        <f>C22</f>
        <v>129.94</v>
      </c>
      <c r="D31" s="9"/>
      <c r="E31" s="9"/>
    </row>
    <row r="32" spans="1:10" s="1" customFormat="1" ht="13.5">
      <c r="B32" s="9"/>
      <c r="C32" s="9"/>
      <c r="D32" s="9"/>
      <c r="E32" s="9"/>
    </row>
    <row r="33" spans="1:5" s="1" customFormat="1" ht="13.5">
      <c r="B33" s="9"/>
      <c r="C33" s="9"/>
      <c r="D33" s="9"/>
      <c r="E33" s="9"/>
    </row>
    <row r="38" spans="1:5">
      <c r="A38" s="18"/>
      <c r="B38" s="18"/>
    </row>
  </sheetData>
  <mergeCells count="11">
    <mergeCell ref="A16:A17"/>
    <mergeCell ref="B16:E16"/>
    <mergeCell ref="A24:E24"/>
    <mergeCell ref="B28:C28"/>
    <mergeCell ref="I28:J28"/>
    <mergeCell ref="A12:E12"/>
    <mergeCell ref="A1:E1"/>
    <mergeCell ref="A2:E2"/>
    <mergeCell ref="A3:E3"/>
    <mergeCell ref="A10:E10"/>
    <mergeCell ref="A11:E11"/>
  </mergeCells>
  <printOptions horizontalCentered="1" verticalCentered="1"/>
  <pageMargins left="0.66" right="0.15748031496062992" top="0.43307086614173229" bottom="0.5" header="0.31496062992125984" footer="0.31496062992125984"/>
  <pageSetup scale="82" orientation="portrait" horizontalDpi="4294967294" verticalDpi="4294967294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150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0</xdr:col>
                <xdr:colOff>3371850</xdr:colOff>
                <xdr:row>8</xdr:row>
                <xdr:rowOff>0</xdr:rowOff>
              </to>
            </anchor>
          </objectPr>
        </oleObject>
      </mc:Choice>
      <mc:Fallback>
        <oleObject progId="Word.Picture.8" shapeId="2150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DOCUM FIN HAB</vt:lpstr>
      <vt:lpstr>CTA SAVI</vt:lpstr>
      <vt:lpstr>AXON 360</vt:lpstr>
      <vt:lpstr>AVANT &amp; S.A.S.</vt:lpstr>
      <vt:lpstr>'AVANT &amp; S.A.S.'!Área_de_impresión</vt:lpstr>
      <vt:lpstr>'AXON 360'!Área_de_impresión</vt:lpstr>
      <vt:lpstr>'CTA SAVI'!Área_de_impresión</vt:lpstr>
      <vt:lpstr>'DOCUM FIN HAB'!Área_de_impresión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cgamba</dc:creator>
  <cp:lastModifiedBy>Fabiola Colorado Guillen</cp:lastModifiedBy>
  <cp:lastPrinted>2018-05-10T15:12:25Z</cp:lastPrinted>
  <dcterms:created xsi:type="dcterms:W3CDTF">2006-09-14T19:26:47Z</dcterms:created>
  <dcterms:modified xsi:type="dcterms:W3CDTF">2018-05-10T15:38:03Z</dcterms:modified>
</cp:coreProperties>
</file>